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90" windowHeight="895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<sst xmlns="http://schemas.openxmlformats.org/spreadsheetml/2006/main" count="32" uniqueCount="32">
  <si>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Rb1</t>
  </si>
  <si>
    <t>Rb2</t>
  </si>
  <si>
    <t>Rc</t>
  </si>
  <si>
    <t>Re</t>
  </si>
  <si>
    <t>Rs</t>
  </si>
  <si>
    <t>Cs</t>
  </si>
  <si>
    <t>Ce</t>
  </si>
  <si>
    <t>Cc</t>
  </si>
  <si>
    <t>Vcc</t>
  </si>
  <si>
    <t>DC bias analyse</t>
  </si>
  <si>
    <t>Rl</t>
  </si>
  <si>
    <t>RB = RB1//RB2=</t>
  </si>
  <si>
    <t>VBB= VCC*RB2/(RB1+RB2)=</t>
  </si>
  <si>
    <t>beta</t>
  </si>
  <si>
    <t>IC= beta*IB=</t>
  </si>
  <si>
    <t>IB= (VBB-VBE)/(RB+(beta+1)*RE)=</t>
  </si>
  <si>
    <t>VCE= VCC-IC*(RE+RC)=</t>
  </si>
  <si>
    <t>AC analyse</t>
  </si>
  <si>
    <t>re=0,025/IE=</t>
  </si>
  <si>
    <t>rpi=(1+beta)*re=</t>
  </si>
  <si>
    <t>A= beta*RC/(-(beta+1)*re=</t>
  </si>
  <si>
    <t>rin= Rb1//Rb2//rpi=</t>
  </si>
  <si>
    <t>rout=Rc</t>
  </si>
  <si>
    <t>effect van de belasting Rl</t>
  </si>
  <si>
    <t>RCL= RC//RL=</t>
  </si>
  <si>
    <t>A= beta*RCL/(-(beta+1)*re=</t>
  </si>
  <si>
    <t>effect van de bron</t>
  </si>
  <si>
    <t>A(met bron) = A*rin/(rin+RS)=</t>
  </si>
  <si>
    <t>effect van de bypasscondensator</t>
  </si>
  <si>
    <t>rin= Rb1//Rb2//(beta+1)(re+RE)=</t>
  </si>
  <si>
    <t>(zonder Ce)</t>
  </si>
  <si>
    <t>A=rin/(rin+RS)*(beta*RCL)/(-rpi-(beta+1)*RE)=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</si>
</sst>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0</xdr:row>
      <xdr:rowOff>114300</xdr:rowOff>
    </xdr:from>
    <xdr:to>
      <xdr:col>12</xdr:col>
      <xdr:colOff>295275</xdr:colOff>
      <xdr:row>32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14300"/>
          <a:ext cx="6515100" cy="509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41</xdr:row>
      <xdr:rowOff>9525</xdr:rowOff>
    </xdr:from>
    <xdr:to>
      <xdr:col>11</xdr:col>
      <xdr:colOff>342900</xdr:colOff>
      <xdr:row>56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6705600"/>
          <a:ext cx="2524125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561975</xdr:colOff>
      <xdr:row>57</xdr:row>
      <xdr:rowOff>95250</xdr:rowOff>
    </xdr:from>
    <xdr:to>
      <xdr:col>14</xdr:col>
      <xdr:colOff>219075</xdr:colOff>
      <xdr:row>72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9486900"/>
          <a:ext cx="536257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35">
      <selection activeCell="B6" sqref="B6"/>
    </sheetView>
  </sheetViews>
  <sheetFormatPr defaultColWidth="9.140625" defaultRowHeight="12.75"/>
  <cols>
    <col min="2" max="2" width="10.00390625" style="2" bestFit="1" customWidth="1"/>
    <col min="5" max="5" width="10.28125" style="0" customWidth="1"/>
    <col min="7" max="7" width="12.421875" style="0" bestFit="1" customWidth="1"/>
  </cols>
  <sheetData>
    <row r="1" spans="1:2" ht="12.75">
      <c r="A1" s="1" t="s">
        <v>0</v>
      </c>
      <c r="B1" s="2">
        <v>68000</v>
      </c>
    </row>
    <row r="2" spans="1:2" ht="12.75">
      <c r="A2" s="1" t="s">
        <v>1</v>
      </c>
      <c r="B2" s="2">
        <v>15000</v>
      </c>
    </row>
    <row r="3" spans="1:2" ht="12.75">
      <c r="A3" s="1" t="s">
        <v>2</v>
      </c>
      <c r="B3" s="2">
        <v>2200</v>
      </c>
    </row>
    <row r="4" spans="1:2" ht="12.75">
      <c r="A4" s="1" t="s">
        <v>3</v>
      </c>
      <c r="B4" s="2">
        <v>1000</v>
      </c>
    </row>
    <row r="5" spans="1:2" ht="12.75">
      <c r="A5" s="1" t="s">
        <v>4</v>
      </c>
      <c r="B5" s="2">
        <v>1000</v>
      </c>
    </row>
    <row r="6" spans="1:2" ht="12.75">
      <c r="A6" s="1" t="s">
        <v>10</v>
      </c>
      <c r="B6" s="2">
        <v>2700</v>
      </c>
    </row>
    <row r="7" spans="1:2" ht="12.75">
      <c r="A7" s="1" t="s">
        <v>5</v>
      </c>
      <c r="B7" s="2">
        <f>0.1/1000000</f>
        <v>1.0000000000000001E-07</v>
      </c>
    </row>
    <row r="8" spans="1:2" ht="12.75">
      <c r="A8" s="1" t="s">
        <v>6</v>
      </c>
      <c r="B8" s="2">
        <f>22/1000000</f>
        <v>2.2E-05</v>
      </c>
    </row>
    <row r="9" spans="1:2" ht="12.75">
      <c r="A9" s="1" t="s">
        <v>7</v>
      </c>
      <c r="B9" s="2">
        <f>1/1000000</f>
        <v>1E-06</v>
      </c>
    </row>
    <row r="10" ht="12.75">
      <c r="A10" s="1"/>
    </row>
    <row r="11" spans="1:2" ht="12.75">
      <c r="A11" s="1" t="s">
        <v>8</v>
      </c>
      <c r="B11" s="2">
        <v>25</v>
      </c>
    </row>
    <row r="12" spans="1:2" ht="12.75">
      <c r="A12" s="1" t="s">
        <v>13</v>
      </c>
      <c r="B12" s="2">
        <v>300</v>
      </c>
    </row>
    <row r="13" ht="12.75">
      <c r="A13" s="1"/>
    </row>
    <row r="14" spans="1:2" ht="12.75">
      <c r="A14" s="1"/>
      <c r="B14" s="3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/>
    <row r="30" ht="12.75"/>
    <row r="31" ht="12.75"/>
    <row r="32" ht="12.75"/>
    <row r="33" ht="12.75"/>
    <row r="35" ht="12.75">
      <c r="B35" s="3" t="s">
        <v>9</v>
      </c>
    </row>
    <row r="36" ht="13.5" thickBot="1"/>
    <row r="37" spans="3:5" ht="13.5" thickBot="1">
      <c r="C37" t="s">
        <v>11</v>
      </c>
      <c r="E37" s="4">
        <f>(B1*B2)/(B1+B2)</f>
        <v>12289.156626506025</v>
      </c>
    </row>
    <row r="38" spans="3:6" ht="13.5" thickBot="1">
      <c r="C38" t="s">
        <v>12</v>
      </c>
      <c r="F38" s="4">
        <f>B11*B2/(B1+B2)</f>
        <v>4.518072289156627</v>
      </c>
    </row>
    <row r="39" ht="13.5" thickBot="1"/>
    <row r="40" spans="3:7" ht="13.5" thickBot="1">
      <c r="C40" t="s">
        <v>15</v>
      </c>
      <c r="G40" s="4">
        <f>(F38-0.7)/(E37+(1+B12)*B4)</f>
        <v>1.2187055339768489E-05</v>
      </c>
    </row>
    <row r="41" spans="3:5" ht="13.5" thickBot="1">
      <c r="C41" t="s">
        <v>14</v>
      </c>
      <c r="E41" s="4">
        <f>G40*B12</f>
        <v>0.0036561166019305467</v>
      </c>
    </row>
    <row r="42" ht="13.5" thickBot="1"/>
    <row r="43" spans="3:6" ht="13.5" thickBot="1">
      <c r="C43" t="s">
        <v>16</v>
      </c>
      <c r="F43" s="4">
        <f>B11-E41*(B4+B3)</f>
        <v>13.30042687382225</v>
      </c>
    </row>
    <row r="44" ht="12.75"/>
    <row r="45" ht="12.75">
      <c r="B45" s="3" t="s">
        <v>17</v>
      </c>
    </row>
    <row r="46" ht="13.5" thickBot="1"/>
    <row r="47" spans="2:4" ht="13.5" thickBot="1">
      <c r="B47" s="5" t="s">
        <v>18</v>
      </c>
      <c r="D47" s="4">
        <f>0.025/E41</f>
        <v>6.837856316398443</v>
      </c>
    </row>
    <row r="48" spans="2:4" ht="13.5" thickBot="1">
      <c r="B48" s="5" t="s">
        <v>19</v>
      </c>
      <c r="D48" s="4">
        <f>(1+B12)*D47</f>
        <v>2058.194751235931</v>
      </c>
    </row>
    <row r="49" spans="2:5" ht="13.5" thickBot="1">
      <c r="B49" s="5" t="s">
        <v>20</v>
      </c>
      <c r="E49" s="4">
        <f>-B12*B3/((B12+1)*D47)</f>
        <v>-320.66936309291174</v>
      </c>
    </row>
    <row r="50" spans="2:4" ht="13.5" thickBot="1">
      <c r="B50" s="5" t="s">
        <v>21</v>
      </c>
      <c r="D50" s="4">
        <f>1/(1/B1+1/B2+1/D48)</f>
        <v>1762.937074576043</v>
      </c>
    </row>
    <row r="51" spans="2:3" ht="13.5" thickBot="1">
      <c r="B51" s="5" t="s">
        <v>22</v>
      </c>
      <c r="C51" s="4">
        <f>B3</f>
        <v>2200</v>
      </c>
    </row>
    <row r="52" ht="12.75"/>
    <row r="53" ht="12.75">
      <c r="B53" s="3" t="s">
        <v>23</v>
      </c>
    </row>
    <row r="54" ht="13.5" thickBot="1"/>
    <row r="55" spans="2:4" ht="13.5" thickBot="1">
      <c r="B55" s="5" t="s">
        <v>24</v>
      </c>
      <c r="D55" s="4">
        <f>B3*B6/(B3+B6)</f>
        <v>1212.2448979591836</v>
      </c>
    </row>
    <row r="56" spans="2:5" ht="13.5" thickBot="1">
      <c r="B56" s="5" t="s">
        <v>25</v>
      </c>
      <c r="E56" s="4">
        <f>B12*D55/(-(B12+1)*D47)</f>
        <v>-176.69536333691056</v>
      </c>
    </row>
    <row r="57" ht="12.75"/>
    <row r="58" ht="12.75">
      <c r="B58" s="3" t="s">
        <v>26</v>
      </c>
    </row>
    <row r="59" ht="13.5" thickBot="1"/>
    <row r="60" spans="2:5" ht="13.5" thickBot="1">
      <c r="B60" s="5" t="s">
        <v>27</v>
      </c>
      <c r="E60" s="4">
        <f>E56*D50/(D50+B5)</f>
        <v>-112.74335915888436</v>
      </c>
    </row>
    <row r="61" ht="12.75"/>
    <row r="62" ht="12.75">
      <c r="B62" s="3" t="s">
        <v>28</v>
      </c>
    </row>
    <row r="63" ht="13.5" thickBot="1">
      <c r="B63" s="2" t="s">
        <v>30</v>
      </c>
    </row>
    <row r="64" spans="2:5" ht="13.5" thickBot="1">
      <c r="B64" s="5" t="s">
        <v>29</v>
      </c>
      <c r="E64" s="4">
        <f>1/(1/B1+1/B2+1/((B12+1)*(B4+D47)))</f>
        <v>11810.24545147639</v>
      </c>
    </row>
    <row r="65" spans="2:6" ht="13.5" thickBot="1">
      <c r="B65" s="5" t="s">
        <v>31</v>
      </c>
      <c r="F65" s="4">
        <f>E64/(E64+B5)*(B12*D55)/(-D48-(1+B12)*B4)</f>
        <v>-1.1063360400829245</v>
      </c>
    </row>
    <row r="66" ht="12.75"/>
    <row r="67" ht="12.75"/>
    <row r="68" ht="12.75"/>
    <row r="69" ht="12.75"/>
    <row r="70" ht="12.75"/>
    <row r="71" ht="12.75"/>
    <row r="72" ht="12.75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drone2</dc:creator>
  <cp:keywords/>
  <dc:description/>
  <cp:lastModifiedBy>x</cp:lastModifiedBy>
  <dcterms:created xsi:type="dcterms:W3CDTF">2004-02-24T23:49:07Z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